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lly\OneDrive\Desktop\"/>
    </mc:Choice>
  </mc:AlternateContent>
  <xr:revisionPtr revIDLastSave="0" documentId="8_{45F58BD0-2A39-44D9-8033-C7644E609EBF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Report" sheetId="3" r:id="rId1"/>
    <sheet name="Data - Time" sheetId="1" r:id="rId2"/>
    <sheet name="Data - Users" sheetId="2" r:id="rId3"/>
    <sheet name="Settings" sheetId="4" r:id="rId4"/>
  </sheets>
  <definedNames>
    <definedName name="fyi_PracticeName">#REF!</definedName>
    <definedName name="fyi_ReportName">#REF!</definedName>
  </definedName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H2" i="1"/>
  <c r="B6" i="3" s="1"/>
  <c r="B5" i="3" s="1"/>
  <c r="AD2" i="2"/>
  <c r="A3" i="3" l="1"/>
  <c r="AF2" i="2"/>
  <c r="AG2" i="2" l="1"/>
  <c r="AH2" i="2"/>
  <c r="AI2" i="2"/>
  <c r="AC2" i="2" l="1"/>
  <c r="A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Ling</author>
  </authors>
  <commentList>
    <comment ref="B4" authorId="0" shapeId="0" xr:uid="{0CB12950-DB12-4A3E-8757-8D8EDB29B5C1}">
      <text>
        <r>
          <rPr>
            <b/>
            <sz val="9"/>
            <color indexed="81"/>
            <rFont val="Tahoma"/>
            <family val="2"/>
          </rPr>
          <t>FYI:</t>
        </r>
        <r>
          <rPr>
            <sz val="9"/>
            <color indexed="81"/>
            <rFont val="Tahoma"/>
            <family val="2"/>
          </rPr>
          <t xml:space="preserve">
After changing either date, refresh the pivot table below.</t>
        </r>
      </text>
    </comment>
  </commentList>
</comments>
</file>

<file path=xl/sharedStrings.xml><?xml version="1.0" encoding="utf-8"?>
<sst xmlns="http://schemas.openxmlformats.org/spreadsheetml/2006/main" count="98" uniqueCount="90">
  <si>
    <t>User</t>
  </si>
  <si>
    <t>Client</t>
  </si>
  <si>
    <t>Job Client</t>
  </si>
  <si>
    <t>Job</t>
  </si>
  <si>
    <t>Time Category</t>
  </si>
  <si>
    <t>Status</t>
  </si>
  <si>
    <t>Type</t>
  </si>
  <si>
    <t>Date</t>
  </si>
  <si>
    <t>Time</t>
  </si>
  <si>
    <t>Billable Rate</t>
  </si>
  <si>
    <t>Billable Amount</t>
  </si>
  <si>
    <t>Invoiced Amount</t>
  </si>
  <si>
    <t>Write On/Off</t>
  </si>
  <si>
    <t>Name</t>
  </si>
  <si>
    <t>Modified on</t>
  </si>
  <si>
    <t>Notes</t>
  </si>
  <si>
    <t>Quantity</t>
  </si>
  <si>
    <t>Client Group</t>
  </si>
  <si>
    <t>Invoiced Date</t>
  </si>
  <si>
    <t>Created on</t>
  </si>
  <si>
    <t>Modified by</t>
  </si>
  <si>
    <t>Created by</t>
  </si>
  <si>
    <t>Client Manager</t>
  </si>
  <si>
    <t>Client Partner</t>
  </si>
  <si>
    <t>Job Manager</t>
  </si>
  <si>
    <t>Job Partner</t>
  </si>
  <si>
    <t>Time Type</t>
  </si>
  <si>
    <t>FYI Job Link</t>
  </si>
  <si>
    <t>Chargeable</t>
  </si>
  <si>
    <t>Email</t>
  </si>
  <si>
    <t>Email Alias</t>
  </si>
  <si>
    <t>Role</t>
  </si>
  <si>
    <t>Qualifications</t>
  </si>
  <si>
    <t>Active</t>
  </si>
  <si>
    <t>Cabinet Group</t>
  </si>
  <si>
    <t>Permission Group</t>
  </si>
  <si>
    <t>Partner</t>
  </si>
  <si>
    <t>AutoFile Mode</t>
  </si>
  <si>
    <t>Productivity Target %</t>
  </si>
  <si>
    <t>Expected Working Hours</t>
  </si>
  <si>
    <t>Accelerating your Workflow</t>
  </si>
  <si>
    <t>Approval Level</t>
  </si>
  <si>
    <t>Assigned Rates</t>
  </si>
  <si>
    <t>Before you Begin</t>
  </si>
  <si>
    <t>Building your Foundations</t>
  </si>
  <si>
    <t>Cabinet</t>
  </si>
  <si>
    <t>Collaborating with Clients</t>
  </si>
  <si>
    <t>Default Rate</t>
  </si>
  <si>
    <t>Getting Started as an FYI Admin</t>
  </si>
  <si>
    <t>Getting Started with Automations</t>
  </si>
  <si>
    <t>Learning the Essentials</t>
  </si>
  <si>
    <t>Managing Jobs and Recording Time</t>
  </si>
  <si>
    <t>Managing Templates and Stationery</t>
  </si>
  <si>
    <t>Prework</t>
  </si>
  <si>
    <t>Role Cabinets</t>
  </si>
  <si>
    <t>Time and Billing</t>
  </si>
  <si>
    <t>Productivity % (Calc)</t>
  </si>
  <si>
    <t>Productivity Target (Calc)</t>
  </si>
  <si>
    <t>Variance (Calc)</t>
  </si>
  <si>
    <t>Capacity Reducing (Calc)</t>
  </si>
  <si>
    <t>Non Productive (Calc)</t>
  </si>
  <si>
    <t>Chargeable (Calc)</t>
  </si>
  <si>
    <t>Total Work Hours (Calc)</t>
  </si>
  <si>
    <t>Grand Total</t>
  </si>
  <si>
    <t>Variance</t>
  </si>
  <si>
    <t>Target Productivity</t>
  </si>
  <si>
    <t>Actual Productivity</t>
  </si>
  <si>
    <t>Capacity Reducing</t>
  </si>
  <si>
    <t>Non Productive</t>
  </si>
  <si>
    <t>Missing Hours</t>
  </si>
  <si>
    <t>Expected Hours</t>
  </si>
  <si>
    <t>Total Hours</t>
  </si>
  <si>
    <t>Row Labels</t>
  </si>
  <si>
    <t>End Date</t>
  </si>
  <si>
    <t>Start Date</t>
  </si>
  <si>
    <t>Manual</t>
  </si>
  <si>
    <t>Practice Name</t>
  </si>
  <si>
    <t>Report Name</t>
  </si>
  <si>
    <t>Settings</t>
  </si>
  <si>
    <t>Version 3.3</t>
  </si>
  <si>
    <t>Help</t>
  </si>
  <si>
    <t>Variables</t>
  </si>
  <si>
    <t>Report Date</t>
  </si>
  <si>
    <t>Change Log</t>
  </si>
  <si>
    <t>Change</t>
  </si>
  <si>
    <t>Update Calculations to User</t>
  </si>
  <si>
    <t>Update Calculated Fields Pivot Table, Date Entry Update</t>
  </si>
  <si>
    <t>Update for changed User Column Names</t>
  </si>
  <si>
    <t>(blank)</t>
  </si>
  <si>
    <t>Added Date "Today ()" formula to the Data - Time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</si>
</sst>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 mmm\ yyyy"/>
    <numFmt numFmtId="165" formatCode="dd\ mmm\ yyyy"/>
    <numFmt numFmtId="166" formatCode="0.0"/>
    <numFmt numFmtId="167" formatCode="#,##0.0_ ;[Red]\-#,##0.0\ "/>
    <numFmt numFmtId="168" formatCode="0.0%"/>
    <numFmt numFmtId="169" formatCode="#,##0.00_ ;[Red]\-#,##0.00\ "/>
    <numFmt numFmtId="170" formatCode="#,##0.0"/>
  </numFmts>
  <fonts count="12" x14ac:knownFonts="1">
    <font>
      <sz val="11"/>
      <color theme="1"/>
      <name val="Calibri"/>
      <family val="2"/>
      <scheme val="minor"/>
    </font>
    <font>
      <u/>
      <sz val="11"/>
      <color rgb="FF0B69CE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9" fontId="0" fillId="0" borderId="0" xfId="0" applyNumberFormat="1"/>
    <xf numFmtId="0" fontId="1" fillId="0" borderId="0" xfId="0" applyFont="1"/>
    <xf numFmtId="166" fontId="0" fillId="0" borderId="0" xfId="0" applyNumberFormat="1"/>
    <xf numFmtId="9" fontId="0" fillId="0" borderId="0" xfId="1" applyFont="1"/>
    <xf numFmtId="166" fontId="0" fillId="2" borderId="0" xfId="0" applyNumberFormat="1" applyFill="1"/>
    <xf numFmtId="166" fontId="0" fillId="2" borderId="0" xfId="2" applyNumberFormat="1" applyFont="1" applyFill="1"/>
    <xf numFmtId="0" fontId="3" fillId="0" borderId="0" xfId="2"/>
    <xf numFmtId="39" fontId="3" fillId="0" borderId="0" xfId="2" applyNumberFormat="1" applyAlignment="1">
      <alignment horizontal="right"/>
    </xf>
    <xf numFmtId="2" fontId="3" fillId="0" borderId="0" xfId="2" applyNumberFormat="1" applyAlignment="1">
      <alignment horizontal="right"/>
    </xf>
    <xf numFmtId="2" fontId="3" fillId="0" borderId="0" xfId="2" applyNumberFormat="1" applyAlignment="1">
      <alignment horizontal="left"/>
    </xf>
    <xf numFmtId="2" fontId="3" fillId="0" borderId="0" xfId="2" applyNumberFormat="1" applyAlignment="1">
      <alignment horizontal="left" vertical="center"/>
    </xf>
    <xf numFmtId="0" fontId="3" fillId="0" borderId="0" xfId="2" applyAlignment="1">
      <alignment horizontal="left"/>
    </xf>
    <xf numFmtId="2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  <xf numFmtId="0" fontId="3" fillId="0" borderId="0" xfId="2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pivotButton="1"/>
    <xf numFmtId="14" fontId="2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left"/>
    </xf>
    <xf numFmtId="14" fontId="2" fillId="3" borderId="0" xfId="2" applyNumberFormat="1" applyFont="1" applyFill="1" applyAlignment="1">
      <alignment horizontal="right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3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0" fillId="0" borderId="1" xfId="0" applyBorder="1"/>
    <xf numFmtId="170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11" fillId="0" borderId="0" xfId="2" applyFont="1" applyAlignment="1">
      <alignment horizontal="left" vertical="center"/>
    </xf>
    <xf numFmtId="0" fontId="2" fillId="0" borderId="0" xfId="0" applyFont="1"/>
    <xf numFmtId="0" fontId="8" fillId="5" borderId="3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vertical="top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Alignment="1">
      <alignment vertical="top" wrapText="1"/>
    </xf>
  </cellXfs>
  <cellStyles count="4">
    <cellStyle name="Hyperlink 2" xfId="3" xr:uid="{B544AD12-3688-4F81-B05A-7DD5B3194E41}"/>
    <cellStyle name="Normal" xfId="0" builtinId="0" customBuiltin="1"/>
    <cellStyle name="Normal 2" xfId="2" xr:uid="{ACB425D4-1A17-4737-8396-CD9D130350EF}"/>
    <cellStyle name="Percent" xfId="1" builtinId="5"/>
  </cellStyles>
  <dxfs count="39">
    <dxf>
      <alignment vertical="top"/>
    </dxf>
    <dxf>
      <alignment horizontal="center"/>
    </dxf>
    <dxf>
      <numFmt numFmtId="2" formatCode="0.00"/>
    </dxf>
    <dxf>
      <numFmt numFmtId="2" formatCode="0.00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0" formatCode="General"/>
      <alignment wrapText="1"/>
    </dxf>
    <dxf>
      <alignment vertical="top"/>
    </dxf>
    <dxf>
      <alignment vertical="top" wrapText="1"/>
    </dxf>
    <dxf>
      <numFmt numFmtId="167" formatCode="#,##0.0_ ;[Red]\-#,##0.0\ "/>
    </dxf>
    <dxf>
      <numFmt numFmtId="168" formatCode="0.0%"/>
    </dxf>
    <dxf>
      <numFmt numFmtId="168" formatCode="0.0%"/>
    </dxf>
    <dxf>
      <numFmt numFmtId="168" formatCode="0.0%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8" formatCode="0.0%"/>
    </dxf>
    <dxf>
      <numFmt numFmtId="168" formatCode="0.0%"/>
    </dxf>
    <dxf>
      <numFmt numFmtId="168" formatCode="0.0%"/>
    </dxf>
    <dxf>
      <numFmt numFmtId="167" formatCode="#,##0.0_ ;[Red]\-#,##0.0\ "/>
    </dxf>
    <dxf>
      <alignment vertical="top" wrapText="1"/>
    </dxf>
    <dxf>
      <alignment vertical="top"/>
    </dxf>
    <dxf>
      <numFmt numFmtId="0" formatCode="General"/>
      <alignment wrapText="1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167" formatCode="#,##0.0_ ;[Red]\-#,##0.0\ "/>
    </dxf>
    <dxf>
      <numFmt numFmtId="2" formatCode="0.00"/>
    </dxf>
    <dxf>
      <numFmt numFmtId="2" formatCode="0.00"/>
    </dxf>
    <dxf>
      <alignment horizontal="center"/>
    </dxf>
    <dxf>
      <alignment vertical="top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elly Sofia" refreshedDate="45646.624205439817" createdVersion="8" refreshedVersion="8" minRefreshableVersion="3" recordCount="1" xr:uid="{734CA521-928F-4BFE-964F-4CC6C5DAAD6D}">
  <cacheSource type="worksheet">
    <worksheetSource name="Users"/>
  </cacheSource>
  <cacheFields count="37">
    <cacheField name="Name" numFmtId="0">
      <sharedItems containsNonDate="0" containsBlank="1" count="27">
        <m/>
        <s v="Amanda Bailey" u="1"/>
        <s v="Anna Jordan" u="1"/>
        <s v="Ben Brown" u="1"/>
        <s v="Bill Moore" u="1"/>
        <s v="Carl Davies" u="1"/>
        <s v="Cathy Woods" u="1"/>
        <s v="Christine Cortes" u="1"/>
        <s v="Crystal Rich" u="1"/>
        <s v="David Sikalu" u="1"/>
        <s v="Harry Spins" u="1"/>
        <s v="Jessica Smith" u="1"/>
        <s v="Liam Jones" u="1"/>
        <s v="Liz Hurst" u="1"/>
        <s v="Mandy Jones" u="1"/>
        <s v="Marc Mcadam" u="1"/>
        <s v="Mia Jones" u="1"/>
        <s v="Nicole Miller" u="1"/>
        <s v="Olivia Williams" u="1"/>
        <s v="Phill Inn" u="1"/>
        <s v="Roger Taylor" u="1"/>
        <s v="Rose Friedauer" u="1"/>
        <s v="Sam Isaacs" u="1"/>
        <s v="Sam Philips" u="1"/>
        <s v="Toni PM" u="1"/>
        <s v="Troy Steele" u="1"/>
        <s v="Zoe Beaver" u="1"/>
      </sharedItems>
    </cacheField>
    <cacheField name="Email" numFmtId="0">
      <sharedItems containsNonDate="0" containsString="0" containsBlank="1"/>
    </cacheField>
    <cacheField name="Email Alias" numFmtId="0">
      <sharedItems containsNonDate="0" containsString="0" containsBlank="1"/>
    </cacheField>
    <cacheField name="Role" numFmtId="0">
      <sharedItems containsNonDate="0" containsString="0" containsBlank="1"/>
    </cacheField>
    <cacheField name="Qualifications" numFmtId="0">
      <sharedItems containsNonDate="0" containsString="0" containsBlank="1"/>
    </cacheField>
    <cacheField name="Active" numFmtId="0">
      <sharedItems containsNonDate="0" containsString="0" containsBlank="1"/>
    </cacheField>
    <cacheField name="Cabinet Group" numFmtId="0">
      <sharedItems containsNonDate="0" containsString="0" containsBlank="1"/>
    </cacheField>
    <cacheField name="Permission Group" numFmtId="0">
      <sharedItems containsNonDate="0" containsString="0" containsBlank="1"/>
    </cacheField>
    <cacheField name="Partner" numFmtId="0">
      <sharedItems containsNonDate="0" containsBlank="1" count="3">
        <m/>
        <s v="No Partner" u="1"/>
        <s v="Toni PM" u="1"/>
      </sharedItems>
    </cacheField>
    <cacheField name="AutoFile Mode" numFmtId="0">
      <sharedItems containsNonDate="0" containsString="0" containsBlank="1"/>
    </cacheField>
    <cacheField name="Productivity Target %" numFmtId="169">
      <sharedItems containsNonDate="0" containsString="0" containsBlank="1"/>
    </cacheField>
    <cacheField name="Expected Working Hours" numFmtId="169">
      <sharedItems containsNonDate="0" containsString="0" containsBlank="1"/>
    </cacheField>
    <cacheField name="Accelerating your Workflow" numFmtId="0">
      <sharedItems containsNonDate="0" containsString="0" containsBlank="1"/>
    </cacheField>
    <cacheField name="Approval Level" numFmtId="0">
      <sharedItems containsNonDate="0" containsString="0" containsBlank="1"/>
    </cacheField>
    <cacheField name="Assigned Rates" numFmtId="0">
      <sharedItems containsNonDate="0" containsString="0" containsBlank="1"/>
    </cacheField>
    <cacheField name="Before you Begin" numFmtId="0">
      <sharedItems containsNonDate="0" containsString="0" containsBlank="1"/>
    </cacheField>
    <cacheField name="Building your Foundations" numFmtId="0">
      <sharedItems containsNonDate="0" containsString="0" containsBlank="1"/>
    </cacheField>
    <cacheField name="Cabinet" numFmtId="0">
      <sharedItems containsNonDate="0" containsString="0" containsBlank="1"/>
    </cacheField>
    <cacheField name="Collaborating with Clients" numFmtId="0">
      <sharedItems containsNonDate="0" containsString="0" containsBlank="1"/>
    </cacheField>
    <cacheField name="Default Rate" numFmtId="0">
      <sharedItems containsNonDate="0" containsString="0" containsBlank="1"/>
    </cacheField>
    <cacheField name="Getting Started as an FYI Admin" numFmtId="0">
      <sharedItems containsNonDate="0" containsString="0" containsBlank="1"/>
    </cacheField>
    <cacheField name="Getting Started with Automations" numFmtId="0">
      <sharedItems containsNonDate="0" containsString="0" containsBlank="1"/>
    </cacheField>
    <cacheField name="Learning the Essentials" numFmtId="0">
      <sharedItems containsNonDate="0" containsString="0" containsBlank="1"/>
    </cacheField>
    <cacheField name="Managing Jobs and Recording Time" numFmtId="0">
      <sharedItems containsNonDate="0" containsString="0" containsBlank="1"/>
    </cacheField>
    <cacheField name="Managing Templates and Stationery" numFmtId="0">
      <sharedItems containsNonDate="0" containsString="0" containsBlank="1"/>
    </cacheField>
    <cacheField name="Prework" numFmtId="0">
      <sharedItems containsNonDate="0" containsString="0" containsBlank="1"/>
    </cacheField>
    <cacheField name="Role Cabinets" numFmtId="0">
      <sharedItems containsNonDate="0" containsString="0" containsBlank="1"/>
    </cacheField>
    <cacheField name="Time and Billing" numFmtId="0">
      <sharedItems containsNonDate="0" containsString="0" containsBlank="1"/>
    </cacheField>
    <cacheField name="Productivity % (Calc)" numFmtId="166">
      <sharedItems containsSemiMixedTypes="0" containsString="0" containsNumber="1" containsInteger="1" minValue="0" maxValue="0"/>
    </cacheField>
    <cacheField name="Productivity Target (Calc)" numFmtId="166">
      <sharedItems containsSemiMixedTypes="0" containsString="0" containsNumber="1" containsInteger="1" minValue="0" maxValue="0"/>
    </cacheField>
    <cacheField name="Variance (Calc)" numFmtId="166">
      <sharedItems containsSemiMixedTypes="0" containsString="0" containsNumber="1" containsInteger="1" minValue="0" maxValue="0"/>
    </cacheField>
    <cacheField name="Capacity Reducing (Calc)" numFmtId="166">
      <sharedItems containsSemiMixedTypes="0" containsString="0" containsNumber="1" containsInteger="1" minValue="0" maxValue="0"/>
    </cacheField>
    <cacheField name="Non Productive (Calc)" numFmtId="166">
      <sharedItems containsSemiMixedTypes="0" containsString="0" containsNumber="1" containsInteger="1" minValue="0" maxValue="0"/>
    </cacheField>
    <cacheField name="Chargeable (Calc)" numFmtId="166">
      <sharedItems containsSemiMixedTypes="0" containsString="0" containsNumber="1" containsInteger="1" minValue="0" maxValue="0"/>
    </cacheField>
    <cacheField name="Total Work Hours (Calc)" numFmtId="166">
      <sharedItems containsSemiMixedTypes="0" containsString="0" containsNumber="1" containsInteger="1" minValue="0" maxValue="0"/>
    </cacheField>
    <cacheField name="Missing Hours (Calc)" numFmtId="0" formula="'Chargeable (Calc)'+'Non Productive (Calc)'+'Capacity Reducing (Calc)'-'Total Work Hours (Calc)'" databaseField="0"/>
    <cacheField name="Total Hours (Calc)" numFmtId="0" formula="'Non Productive (Calc)'+'Chargeable (Calc)'+'Capacity Reducing (Calc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m/>
    <m/>
    <m/>
    <m/>
    <m/>
    <m/>
    <m/>
    <x v="0"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DA8886-51EA-4CCB-9487-A8F2D4D9BF25}" name="Report" cacheId="5" applyNumberFormats="0" applyBorderFormats="0" applyFontFormats="0" applyPatternFormats="0" applyAlignmentFormats="0" applyWidthHeightFormats="1" dataCaption="Values" errorCaption="0" showError="1" missingCaption="0" updatedVersion="8" minRefreshableVersion="3" colGrandTotals="0" itemPrintTitles="1" createdVersion="8" indent="0" outline="1" outlineData="1" multipleFieldFilters="0">
  <location ref="A12:J14" firstHeaderRow="0" firstDataRow="1" firstDataCol="1" rowPageCount="1" colPageCount="1"/>
  <pivotFields count="37">
    <pivotField axis="axisRow" showAll="0">
      <items count="28">
        <item m="1" x="1"/>
        <item m="1" x="2"/>
        <item m="1" x="3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2">
    <i>
      <x v="2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8" hier="-1"/>
  </pageFields>
  <dataFields count="9">
    <dataField name="Total Hours" fld="36" baseField="0" baseItem="0" numFmtId="167"/>
    <dataField name="Expected Hours" fld="34" baseField="0" baseItem="7" numFmtId="167"/>
    <dataField name="Missing Hours" fld="35" baseField="0" baseItem="7" numFmtId="167"/>
    <dataField name="Chargeable" fld="33" baseField="0" baseItem="7" numFmtId="167"/>
    <dataField name="Non Productive" fld="32" baseField="0" baseItem="7" numFmtId="167"/>
    <dataField name="Capacity Reducing" fld="31" baseField="0" baseItem="7" numFmtId="167"/>
    <dataField name="Actual Productivity" fld="28" subtotal="average" baseField="0" baseItem="0" numFmtId="168"/>
    <dataField name="Target Productivity" fld="29" subtotal="average" baseField="0" baseItem="0" numFmtId="168"/>
    <dataField name="Variance" fld="30" subtotal="average" baseField="0" baseItem="0" numFmtId="168"/>
  </dataFields>
  <formats count="16">
    <format dxfId="38">
      <pivotArea dataOnly="0" labelOnly="1" outline="0" fieldPosition="0">
        <references count="1">
          <reference field="4294967294" count="4">
            <x v="1"/>
            <x v="3"/>
            <x v="4"/>
            <x v="5"/>
          </reference>
        </references>
      </pivotArea>
    </format>
    <format dxfId="37">
      <pivotArea dataOnly="0" labelOnly="1" outline="0" fieldPosition="0">
        <references count="1">
          <reference field="4294967294" count="4">
            <x v="1"/>
            <x v="3"/>
            <x v="4"/>
            <x v="5"/>
          </reference>
        </references>
      </pivotArea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8" count="0"/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outline="0" fieldPosition="0">
        <references count="1">
          <reference field="4294967294" count="1">
            <x v="3"/>
          </reference>
        </references>
      </pivotArea>
    </format>
    <format dxfId="31">
      <pivotArea outline="0" fieldPosition="0">
        <references count="1">
          <reference field="4294967294" count="1">
            <x v="4"/>
          </reference>
        </references>
      </pivotArea>
    </format>
    <format dxfId="30">
      <pivotArea outline="0" fieldPosition="0">
        <references count="1">
          <reference field="4294967294" count="1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28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" displayName="Time" ref="A1:AB2">
  <autoFilter ref="A1:AB2" xr:uid="{00000000-0009-0000-0100-000001000000}"/>
  <tableColumns count="28">
    <tableColumn id="1" xr3:uid="{00000000-0010-0000-0000-000001000000}" name="User"/>
    <tableColumn id="2" xr3:uid="{00000000-0010-0000-0000-000002000000}" name="Client"/>
    <tableColumn id="3" xr3:uid="{00000000-0010-0000-0000-000003000000}" name="Job Client"/>
    <tableColumn id="4" xr3:uid="{00000000-0010-0000-0000-000004000000}" name="Job"/>
    <tableColumn id="5" xr3:uid="{00000000-0010-0000-0000-000005000000}" name="Time Category"/>
    <tableColumn id="6" xr3:uid="{00000000-0010-0000-0000-000006000000}" name="Status"/>
    <tableColumn id="7" xr3:uid="{00000000-0010-0000-0000-000007000000}" name="Type"/>
    <tableColumn id="8" xr3:uid="{00000000-0010-0000-0000-000008000000}" name="Date">
      <calculatedColumnFormula>TODAY()</calculatedColumnFormula>
    </tableColumn>
    <tableColumn id="9" xr3:uid="{00000000-0010-0000-0000-000009000000}" name="Time"/>
    <tableColumn id="10" xr3:uid="{00000000-0010-0000-0000-00000A000000}" name="Billable Rate"/>
    <tableColumn id="11" xr3:uid="{00000000-0010-0000-0000-00000B000000}" name="Billable Amount"/>
    <tableColumn id="12" xr3:uid="{00000000-0010-0000-0000-00000C000000}" name="Invoiced Amount"/>
    <tableColumn id="13" xr3:uid="{00000000-0010-0000-0000-00000D000000}" name="Write On/Off"/>
    <tableColumn id="14" xr3:uid="{00000000-0010-0000-0000-00000E000000}" name="Name"/>
    <tableColumn id="15" xr3:uid="{00000000-0010-0000-0000-00000F000000}" name="Modified on"/>
    <tableColumn id="16" xr3:uid="{00000000-0010-0000-0000-000010000000}" name="Notes"/>
    <tableColumn id="17" xr3:uid="{00000000-0010-0000-0000-000011000000}" name="Quantity"/>
    <tableColumn id="18" xr3:uid="{00000000-0010-0000-0000-000012000000}" name="Client Group"/>
    <tableColumn id="19" xr3:uid="{00000000-0010-0000-0000-000013000000}" name="Invoiced Date"/>
    <tableColumn id="20" xr3:uid="{00000000-0010-0000-0000-000014000000}" name="Created on"/>
    <tableColumn id="21" xr3:uid="{00000000-0010-0000-0000-000015000000}" name="Modified by"/>
    <tableColumn id="22" xr3:uid="{00000000-0010-0000-0000-000016000000}" name="Created by"/>
    <tableColumn id="23" xr3:uid="{00000000-0010-0000-0000-000017000000}" name="Client Manager"/>
    <tableColumn id="24" xr3:uid="{00000000-0010-0000-0000-000018000000}" name="Client Partner"/>
    <tableColumn id="25" xr3:uid="{00000000-0010-0000-0000-000019000000}" name="Job Manager"/>
    <tableColumn id="26" xr3:uid="{00000000-0010-0000-0000-00001A000000}" name="Job Partner"/>
    <tableColumn id="27" xr3:uid="{00000000-0010-0000-0000-00001B000000}" name="Time Type"/>
    <tableColumn id="36" xr3:uid="{00000000-0010-0000-0000-000024000000}" name="FYI Job 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Users" displayName="Users" ref="A1:AI2">
  <autoFilter ref="A1:AI2" xr:uid="{00000000-0009-0000-0100-000002000000}"/>
  <tableColumns count="35">
    <tableColumn id="1" xr3:uid="{00000000-0010-0000-0100-000001000000}" name="Name"/>
    <tableColumn id="2" xr3:uid="{00000000-0010-0000-0100-000002000000}" name="Email"/>
    <tableColumn id="3" xr3:uid="{00000000-0010-0000-0100-000003000000}" name="Email Alias"/>
    <tableColumn id="4" xr3:uid="{00000000-0010-0000-0100-000004000000}" name="Role"/>
    <tableColumn id="5" xr3:uid="{00000000-0010-0000-0100-000005000000}" name="Qualifications"/>
    <tableColumn id="6" xr3:uid="{00000000-0010-0000-0100-000006000000}" name="Active"/>
    <tableColumn id="7" xr3:uid="{00000000-0010-0000-0100-000007000000}" name="Cabinet Group"/>
    <tableColumn id="8" xr3:uid="{00000000-0010-0000-0100-000008000000}" name="Permission Group"/>
    <tableColumn id="9" xr3:uid="{00000000-0010-0000-0100-000009000000}" name="Partner"/>
    <tableColumn id="10" xr3:uid="{00000000-0010-0000-0100-00000A000000}" name="AutoFile Mode"/>
    <tableColumn id="11" xr3:uid="{00000000-0010-0000-0100-00000B000000}" name="Productivity Target %"/>
    <tableColumn id="12" xr3:uid="{00000000-0010-0000-0100-00000C000000}" name="Expected Working Hours"/>
    <tableColumn id="13" xr3:uid="{00000000-0010-0000-0100-00000D000000}" name="Accelerating your Workflow"/>
    <tableColumn id="14" xr3:uid="{00000000-0010-0000-0100-00000E000000}" name="Approval Level"/>
    <tableColumn id="15" xr3:uid="{00000000-0010-0000-0100-00000F000000}" name="Assigned Rates"/>
    <tableColumn id="16" xr3:uid="{00000000-0010-0000-0100-000010000000}" name="Before you Begin"/>
    <tableColumn id="17" xr3:uid="{00000000-0010-0000-0100-000011000000}" name="Building your Foundations"/>
    <tableColumn id="18" xr3:uid="{00000000-0010-0000-0100-000012000000}" name="Cabinet"/>
    <tableColumn id="19" xr3:uid="{00000000-0010-0000-0100-000013000000}" name="Collaborating with Clients"/>
    <tableColumn id="20" xr3:uid="{00000000-0010-0000-0100-000014000000}" name="Default Rate"/>
    <tableColumn id="21" xr3:uid="{00000000-0010-0000-0100-000015000000}" name="Getting Started as an FYI Admin"/>
    <tableColumn id="22" xr3:uid="{00000000-0010-0000-0100-000016000000}" name="Getting Started with Automations"/>
    <tableColumn id="23" xr3:uid="{00000000-0010-0000-0100-000017000000}" name="Learning the Essentials"/>
    <tableColumn id="24" xr3:uid="{00000000-0010-0000-0100-000018000000}" name="Managing Jobs and Recording Time"/>
    <tableColumn id="25" xr3:uid="{00000000-0010-0000-0100-000019000000}" name="Managing Templates and Stationery"/>
    <tableColumn id="26" xr3:uid="{00000000-0010-0000-0100-00001A000000}" name="Prework"/>
    <tableColumn id="27" xr3:uid="{00000000-0010-0000-0100-00001B000000}" name="Role Cabinets"/>
    <tableColumn id="28" xr3:uid="{00000000-0010-0000-0100-00001C000000}" name="Time and Billing"/>
    <tableColumn id="29" xr3:uid="{562C9CDB-A5A6-47E1-A718-F39F7FA6A187}" name="Productivity % (Calc)" dataDxfId="22">
      <calculatedColumnFormula>IFERROR(Users[[#This Row],[Chargeable (Calc)]]/(Users[[#This Row],[Total Work Hours (Calc)]]-Users[[#This Row],[Capacity Reducing (Calc)]]),0)</calculatedColumnFormula>
    </tableColumn>
    <tableColumn id="30" xr3:uid="{767D03D7-3D2B-46D0-86FA-79D91A920EC4}" name="Productivity Target (Calc)" dataDxfId="21">
      <calculatedColumnFormula>IF(Users[[#This Row],[Productivity Target %]]="",0,Users[[#This Row],[Productivity Target %]]/100)</calculatedColumnFormula>
    </tableColumn>
    <tableColumn id="31" xr3:uid="{DD1C3719-4F13-4666-98BF-532947C00D8D}" name="Variance (Calc)" dataDxfId="20">
      <calculatedColumnFormula>IFERROR(Users[[#This Row],[Productivity % (Calc)]]-Users[[#This Row],[Productivity Target (Calc)]],"")</calculatedColumnFormula>
    </tableColumn>
    <tableColumn id="32" xr3:uid="{9FEFB1A0-EAF8-443C-88A5-CC9ABD246E35}" name="Capacity Reducing (Calc)" dataDxfId="19">
      <calculatedColumnFormula>SUMIFS(Time[Time],Time[User],Users[[#This Row],[Name]],Time[Time Category],"Capacity Reducing",Time[Date],"&gt;="&amp;Report!$B$5,Time[Date],"&lt;="&amp;Report!$B$6)</calculatedColumnFormula>
    </tableColumn>
    <tableColumn id="33" xr3:uid="{5394AE56-CA0D-47AB-BC39-D0F5380721F4}" name="Non Productive (Calc)" dataDxfId="18">
      <calculatedColumnFormula>SUMIFS(Time[Time],Time[User],Users[[#This Row],[Name]],Time[Time Category],"Non Productive",Time[Date],"&gt;="&amp;Report!$B$5,Time[Date],"&lt;="&amp;Report!$B$6)</calculatedColumnFormula>
    </tableColumn>
    <tableColumn id="34" xr3:uid="{E6290256-723C-43E6-8909-1DE8EB01C225}" name="Chargeable (Calc)" dataDxfId="17">
      <calculatedColumnFormula>SUMIFS(Time[Time],Time[User],Users[[#This Row],[Name]],Time[Time Category],"Chargeable",Time[Date],"&gt;="&amp;Report!$B$5,Time[Date],"&lt;="&amp;Report!$B$6)</calculatedColumnFormula>
    </tableColumn>
    <tableColumn id="35" xr3:uid="{1AC32BCD-3A00-4860-B117-6F6495C50CCB}" name="Total Work Hours (Calc)" dataDxfId="16">
      <calculatedColumnFormula>IFERROR(NETWORKDAYS(Report!$B$5,Report!$B$6)/5*Users[[#This Row],[Expected Working Hours]],0)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4B61-FB24-4517-B236-A1BAF03ABB7E}">
  <sheetPr>
    <tabColor theme="4" tint="0.79998168889431442"/>
  </sheetPr>
  <dimension ref="A1:L139"/>
  <sheetViews>
    <sheetView showGridLines="0" tabSelected="1" workbookViewId="0">
      <selection activeCell="A8" sqref="A8"/>
    </sheetView>
  </sheetViews>
  <sheetFormatPr defaultColWidth="10.140625" defaultRowHeight="12.75" outlineLevelRow="1" x14ac:dyDescent="0.2"/>
  <cols>
    <col min="1" max="1" width="16.7109375" style="13" customWidth="1"/>
    <col min="2" max="2" width="16.7109375" style="11" customWidth="1"/>
    <col min="3" max="3" width="16.7109375" style="12" customWidth="1"/>
    <col min="4" max="4" width="16.7109375" style="11" customWidth="1"/>
    <col min="5" max="6" width="16.7109375" style="10" customWidth="1"/>
    <col min="7" max="7" width="16.7109375" style="9" customWidth="1"/>
    <col min="8" max="8" width="16.7109375" style="8" customWidth="1"/>
    <col min="9" max="9" width="20.5703125" style="8" customWidth="1"/>
    <col min="10" max="10" width="20.140625" style="8" bestFit="1" customWidth="1"/>
    <col min="11" max="11" width="20.7109375" style="8" customWidth="1"/>
    <col min="12" max="12" width="13.28515625" style="8" customWidth="1"/>
    <col min="13" max="16384" width="10.140625" style="8"/>
  </cols>
  <sheetData>
    <row r="1" spans="1:12" ht="15" customHeight="1" x14ac:dyDescent="0.2">
      <c r="A1" s="25" t="s">
        <v>77</v>
      </c>
    </row>
    <row r="2" spans="1:12" ht="15" customHeight="1" x14ac:dyDescent="0.2">
      <c r="A2" s="24" t="s">
        <v>76</v>
      </c>
    </row>
    <row r="3" spans="1:12" ht="15" customHeight="1" x14ac:dyDescent="0.25">
      <c r="A3" s="22" t="str">
        <f ca="1">"For the period " &amp; TEXT( $B$5,"d mmmm yyy") &amp; " to " &amp;  TEXT( $B$6,"d mmmm yyy")</f>
        <v>For the period 14 December 2024 to 20 December 2024</v>
      </c>
    </row>
    <row r="4" spans="1:12" ht="15" customHeight="1" outlineLevel="1" x14ac:dyDescent="0.25">
      <c r="B4" s="22" t="s">
        <v>75</v>
      </c>
      <c r="C4" s="22"/>
    </row>
    <row r="5" spans="1:12" ht="15" customHeight="1" outlineLevel="1" x14ac:dyDescent="0.25">
      <c r="A5" s="22" t="s">
        <v>74</v>
      </c>
      <c r="B5" s="23">
        <f ca="1">B6-6</f>
        <v>45640</v>
      </c>
      <c r="C5" s="21"/>
      <c r="D5" s="12"/>
    </row>
    <row r="6" spans="1:12" ht="15" customHeight="1" outlineLevel="1" x14ac:dyDescent="0.25">
      <c r="A6" s="22" t="s">
        <v>73</v>
      </c>
      <c r="B6" s="23">
        <f ca="1">MAX(Time[Date])</f>
        <v>45646</v>
      </c>
      <c r="C6" s="21"/>
    </row>
    <row r="7" spans="1:12" ht="15" customHeight="1" x14ac:dyDescent="0.25">
      <c r="A7" s="22"/>
      <c r="B7" s="21"/>
      <c r="C7" s="21"/>
    </row>
    <row r="8" spans="1:12" ht="15" customHeight="1" x14ac:dyDescent="0.25">
      <c r="A8" s="22"/>
      <c r="B8" s="21"/>
      <c r="C8" s="21"/>
    </row>
    <row r="9" spans="1:12" ht="15" customHeight="1" x14ac:dyDescent="0.2"/>
    <row r="10" spans="1:12" ht="15" customHeight="1" x14ac:dyDescent="0.25">
      <c r="A10" s="20" t="s">
        <v>36</v>
      </c>
      <c r="B10" s="14" t="s">
        <v>88</v>
      </c>
    </row>
    <row r="11" spans="1:12" ht="15" customHeight="1" x14ac:dyDescent="0.25">
      <c r="A11"/>
      <c r="B11" s="14"/>
    </row>
    <row r="12" spans="1:12" s="18" customFormat="1" ht="15" customHeight="1" x14ac:dyDescent="0.25">
      <c r="A12" s="20" t="s">
        <v>72</v>
      </c>
      <c r="B12" s="19" t="s">
        <v>71</v>
      </c>
      <c r="C12" s="38" t="s">
        <v>70</v>
      </c>
      <c r="D12" s="39" t="s">
        <v>69</v>
      </c>
      <c r="E12" s="38" t="s">
        <v>28</v>
      </c>
      <c r="F12" s="38" t="s">
        <v>68</v>
      </c>
      <c r="G12" s="38" t="s">
        <v>67</v>
      </c>
      <c r="H12" t="s">
        <v>66</v>
      </c>
      <c r="I12" t="s">
        <v>65</v>
      </c>
      <c r="J12" t="s">
        <v>64</v>
      </c>
      <c r="K12"/>
      <c r="L12" s="19"/>
    </row>
    <row r="13" spans="1:12" ht="15" customHeight="1" x14ac:dyDescent="0.25">
      <c r="A13" s="17" t="s">
        <v>88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5">
        <v>0</v>
      </c>
      <c r="I13" s="15">
        <v>0</v>
      </c>
      <c r="J13" s="15">
        <v>0</v>
      </c>
      <c r="K13"/>
      <c r="L13"/>
    </row>
    <row r="14" spans="1:12" ht="15" customHeight="1" x14ac:dyDescent="0.25">
      <c r="A14" s="17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5">
        <v>0</v>
      </c>
      <c r="I14" s="15">
        <v>0</v>
      </c>
      <c r="J14" s="15">
        <v>0</v>
      </c>
      <c r="K14"/>
      <c r="L14"/>
    </row>
    <row r="15" spans="1:12" ht="15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ht="15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ht="15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ht="15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ht="15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5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5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 s="14"/>
      <c r="C77" s="14"/>
      <c r="D77" s="14"/>
      <c r="E77" s="14"/>
      <c r="F77" s="14"/>
      <c r="G77"/>
    </row>
    <row r="78" spans="1:11" ht="15" x14ac:dyDescent="0.25">
      <c r="A78"/>
      <c r="B78" s="14"/>
      <c r="C78" s="14"/>
      <c r="D78" s="14"/>
      <c r="E78" s="14"/>
      <c r="F78" s="14"/>
      <c r="G78"/>
    </row>
    <row r="79" spans="1:11" ht="15" x14ac:dyDescent="0.25">
      <c r="A79"/>
      <c r="B79" s="14"/>
      <c r="C79" s="14"/>
      <c r="D79" s="14"/>
      <c r="E79" s="14"/>
      <c r="F79" s="14"/>
      <c r="G79"/>
    </row>
    <row r="80" spans="1:11" ht="15" x14ac:dyDescent="0.25">
      <c r="A80"/>
      <c r="B80" s="14"/>
      <c r="C80" s="14"/>
      <c r="D80" s="14"/>
      <c r="E80" s="14"/>
      <c r="F80" s="14"/>
      <c r="G80"/>
    </row>
    <row r="81" spans="1:7" ht="15" x14ac:dyDescent="0.25">
      <c r="A81"/>
      <c r="B81" s="14"/>
      <c r="C81" s="14"/>
      <c r="D81" s="14"/>
      <c r="E81" s="14"/>
      <c r="F81" s="14"/>
      <c r="G81"/>
    </row>
    <row r="82" spans="1:7" ht="15" x14ac:dyDescent="0.25">
      <c r="A82"/>
      <c r="B82" s="14"/>
      <c r="C82" s="14"/>
      <c r="D82" s="14"/>
      <c r="E82" s="14"/>
      <c r="F82" s="14"/>
      <c r="G82"/>
    </row>
    <row r="83" spans="1:7" ht="15" x14ac:dyDescent="0.25">
      <c r="A83"/>
      <c r="B83" s="14"/>
      <c r="C83" s="14"/>
      <c r="D83" s="14"/>
      <c r="E83" s="14"/>
      <c r="F83" s="14"/>
      <c r="G83"/>
    </row>
    <row r="84" spans="1:7" ht="15" x14ac:dyDescent="0.25">
      <c r="A84"/>
      <c r="B84" s="14"/>
      <c r="C84" s="14"/>
      <c r="D84" s="14"/>
      <c r="E84" s="14"/>
      <c r="F84" s="14"/>
      <c r="G84"/>
    </row>
    <row r="85" spans="1:7" ht="15" x14ac:dyDescent="0.25">
      <c r="A85"/>
      <c r="B85" s="14"/>
      <c r="C85" s="14"/>
      <c r="D85" s="14"/>
      <c r="E85" s="14"/>
      <c r="F85" s="14"/>
      <c r="G85"/>
    </row>
    <row r="86" spans="1:7" ht="15" x14ac:dyDescent="0.25">
      <c r="A86"/>
      <c r="B86" s="14"/>
      <c r="C86" s="14"/>
      <c r="D86" s="14"/>
      <c r="E86" s="14"/>
      <c r="F86" s="14"/>
      <c r="G86"/>
    </row>
    <row r="87" spans="1:7" ht="15" x14ac:dyDescent="0.25">
      <c r="A87"/>
      <c r="B87" s="14"/>
      <c r="C87" s="14"/>
      <c r="D87" s="14"/>
      <c r="E87" s="14"/>
      <c r="F87" s="14"/>
      <c r="G87"/>
    </row>
    <row r="88" spans="1:7" ht="15" x14ac:dyDescent="0.25">
      <c r="A88"/>
      <c r="B88" s="14"/>
      <c r="C88" s="14"/>
      <c r="D88" s="14"/>
      <c r="E88" s="14"/>
      <c r="F88" s="14"/>
      <c r="G88"/>
    </row>
    <row r="89" spans="1:7" ht="15" x14ac:dyDescent="0.25">
      <c r="A89"/>
      <c r="B89" s="14"/>
      <c r="C89" s="14"/>
      <c r="D89" s="14"/>
      <c r="E89" s="14"/>
      <c r="F89" s="14"/>
      <c r="G89"/>
    </row>
    <row r="90" spans="1:7" ht="15" x14ac:dyDescent="0.25">
      <c r="A90"/>
      <c r="B90" s="14"/>
      <c r="C90" s="14"/>
      <c r="D90" s="14"/>
      <c r="E90" s="14"/>
      <c r="F90" s="14"/>
      <c r="G90"/>
    </row>
    <row r="91" spans="1:7" ht="15" x14ac:dyDescent="0.25">
      <c r="A91"/>
      <c r="B91" s="14"/>
      <c r="C91" s="14"/>
      <c r="D91" s="14"/>
      <c r="E91" s="14"/>
      <c r="F91" s="14"/>
      <c r="G91"/>
    </row>
    <row r="92" spans="1:7" ht="15" x14ac:dyDescent="0.25">
      <c r="A92"/>
      <c r="B92" s="14"/>
      <c r="C92" s="14"/>
      <c r="D92" s="14"/>
      <c r="E92" s="14"/>
      <c r="F92" s="14"/>
      <c r="G92"/>
    </row>
    <row r="93" spans="1:7" ht="15" x14ac:dyDescent="0.25">
      <c r="A93"/>
      <c r="B93" s="14"/>
      <c r="C93" s="14"/>
      <c r="D93" s="14"/>
      <c r="E93" s="14"/>
      <c r="F93" s="14"/>
      <c r="G93"/>
    </row>
    <row r="94" spans="1:7" ht="15" x14ac:dyDescent="0.25">
      <c r="A94"/>
      <c r="B94" s="14"/>
      <c r="C94" s="14"/>
      <c r="D94" s="14"/>
      <c r="E94" s="14"/>
      <c r="F94" s="14"/>
      <c r="G94"/>
    </row>
    <row r="95" spans="1:7" ht="15" x14ac:dyDescent="0.25">
      <c r="A95"/>
      <c r="B95" s="14"/>
      <c r="C95" s="14"/>
      <c r="D95" s="14"/>
      <c r="E95" s="14"/>
      <c r="F95" s="14"/>
      <c r="G95"/>
    </row>
    <row r="96" spans="1:7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</sheetData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"/>
  <sheetViews>
    <sheetView showGridLines="0" workbookViewId="0">
      <selection activeCell="H2" sqref="H2"/>
    </sheetView>
  </sheetViews>
  <sheetFormatPr defaultRowHeight="15" x14ac:dyDescent="0.25"/>
  <cols>
    <col min="1" max="1" width="7.42578125" bestFit="1" customWidth="1"/>
    <col min="2" max="2" width="8.5703125" bestFit="1" customWidth="1"/>
    <col min="3" max="3" width="12" bestFit="1" customWidth="1"/>
    <col min="4" max="4" width="6.28515625" bestFit="1" customWidth="1"/>
    <col min="5" max="5" width="16.140625" bestFit="1" customWidth="1"/>
    <col min="6" max="6" width="8.7109375" bestFit="1" customWidth="1"/>
    <col min="7" max="7" width="7.5703125" bestFit="1" customWidth="1"/>
    <col min="8" max="8" width="11.140625" bestFit="1" customWidth="1"/>
    <col min="9" max="9" width="7.7109375" bestFit="1" customWidth="1"/>
    <col min="10" max="10" width="14.42578125" bestFit="1" customWidth="1"/>
    <col min="11" max="11" width="17.7109375" bestFit="1" customWidth="1"/>
    <col min="12" max="12" width="18.5703125" bestFit="1" customWidth="1"/>
    <col min="13" max="13" width="15.140625" bestFit="1" customWidth="1"/>
    <col min="14" max="14" width="8.5703125" bestFit="1" customWidth="1"/>
    <col min="15" max="15" width="14.28515625" bestFit="1" customWidth="1"/>
    <col min="16" max="16" width="8.5703125" bestFit="1" customWidth="1"/>
    <col min="17" max="17" width="11" bestFit="1" customWidth="1"/>
    <col min="18" max="18" width="14.5703125" bestFit="1" customWidth="1"/>
    <col min="19" max="19" width="15.5703125" bestFit="1" customWidth="1"/>
    <col min="20" max="20" width="13" bestFit="1" customWidth="1"/>
    <col min="21" max="21" width="14.140625" bestFit="1" customWidth="1"/>
    <col min="22" max="22" width="12.85546875" bestFit="1" customWidth="1"/>
    <col min="23" max="23" width="17" bestFit="1" customWidth="1"/>
    <col min="24" max="24" width="15.7109375" bestFit="1" customWidth="1"/>
    <col min="25" max="25" width="14.5703125" bestFit="1" customWidth="1"/>
    <col min="26" max="26" width="13.28515625" bestFit="1" customWidth="1"/>
    <col min="27" max="27" width="12.42578125" bestFit="1" customWidth="1"/>
    <col min="28" max="28" width="13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H2" s="1">
        <f ca="1">TODAY()</f>
        <v>45646</v>
      </c>
      <c r="I2" s="2"/>
      <c r="J2" s="2"/>
      <c r="K2" s="2"/>
      <c r="L2" s="2"/>
      <c r="M2" s="2"/>
      <c r="O2" s="1"/>
      <c r="Q2" s="2"/>
      <c r="T2" s="1"/>
      <c r="AB2" s="3"/>
    </row>
  </sheetData>
  <pageMargins left="0.7" right="0.7" top="0.75" bottom="0.75" header="0.3" footer="0.3"/>
  <ignoredErrors>
    <ignoredError sqref="A1:AA1 AB1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"/>
  <sheetViews>
    <sheetView showGridLines="0" topLeftCell="I1" workbookViewId="0">
      <selection activeCell="AE2" sqref="AE2"/>
    </sheetView>
  </sheetViews>
  <sheetFormatPr defaultRowHeight="15" x14ac:dyDescent="0.25"/>
  <cols>
    <col min="29" max="29" width="21.7109375" bestFit="1" customWidth="1"/>
  </cols>
  <sheetData>
    <row r="1" spans="1:35" x14ac:dyDescent="0.25">
      <c r="A1" t="s">
        <v>13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s="4" t="s">
        <v>56</v>
      </c>
      <c r="AD1" s="4" t="s">
        <v>57</v>
      </c>
      <c r="AE1" s="5" t="s">
        <v>58</v>
      </c>
      <c r="AF1" s="4" t="s">
        <v>59</v>
      </c>
      <c r="AG1" s="4" t="s">
        <v>60</v>
      </c>
      <c r="AH1" s="4" t="s">
        <v>61</v>
      </c>
      <c r="AI1" s="4" t="s">
        <v>62</v>
      </c>
    </row>
    <row r="2" spans="1:35" x14ac:dyDescent="0.25">
      <c r="K2" s="2"/>
      <c r="L2" s="2"/>
      <c r="AC2" s="6">
        <f ca="1">IFERROR(Users[[#This Row],[Chargeable (Calc)]]/(Users[[#This Row],[Total Work Hours (Calc)]]-Users[[#This Row],[Capacity Reducing (Calc)]]),0)</f>
        <v>0</v>
      </c>
      <c r="AD2" s="7">
        <f>IF(Users[[#This Row],[Productivity Target %]]="",0,Users[[#This Row],[Productivity Target %]]/100)</f>
        <v>0</v>
      </c>
      <c r="AE2" s="7">
        <f ca="1">IFERROR(Users[[#This Row],[Productivity % (Calc)]]-Users[[#This Row],[Productivity Target (Calc)]],"")</f>
        <v>0</v>
      </c>
      <c r="AF2" s="7">
        <f ca="1">SUMIFS(Time[Time],Time[User],Users[[#This Row],[Name]],Time[Time Category],"Capacity Reducing",Time[Date],"&gt;="&amp;Report!$B$5,Time[Date],"&lt;="&amp;Report!$B$6)</f>
        <v>0</v>
      </c>
      <c r="AG2" s="7">
        <f ca="1">SUMIFS(Time[Time],Time[User],Users[[#This Row],[Name]],Time[Time Category],"Non Productive",Time[Date],"&gt;="&amp;Report!$B$5,Time[Date],"&lt;="&amp;Report!$B$6)</f>
        <v>0</v>
      </c>
      <c r="AH2" s="7">
        <f ca="1">SUMIFS(Time[Time],Time[User],Users[[#This Row],[Name]],Time[Time Category],"Chargeable",Time[Date],"&gt;="&amp;Report!$B$5,Time[Date],"&lt;="&amp;Report!$B$6)</f>
        <v>0</v>
      </c>
      <c r="AI2" s="7">
        <f ca="1">IFERROR(NETWORKDAYS(Report!$B$5,Report!$B$6)/5*Users[[#This Row],[Expected Working Hours]],0)</f>
        <v>0</v>
      </c>
    </row>
  </sheetData>
  <pageMargins left="0.7" right="0.7" top="0.75" bottom="0.75" header="0.3" footer="0.3"/>
  <ignoredErrors>
    <ignoredError sqref="A1:AB1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B69A-3F99-48C7-A901-31BEAC72F5AE}">
  <dimension ref="A1:B14"/>
  <sheetViews>
    <sheetView showGridLines="0" workbookViewId="0">
      <selection activeCell="B20" sqref="B20"/>
    </sheetView>
  </sheetViews>
  <sheetFormatPr defaultColWidth="8.7109375" defaultRowHeight="15" x14ac:dyDescent="0.25"/>
  <cols>
    <col min="1" max="1" width="15.7109375" customWidth="1"/>
    <col min="2" max="2" width="50.7109375" customWidth="1"/>
    <col min="3" max="3" width="11.28515625" bestFit="1" customWidth="1"/>
    <col min="4" max="4" width="8.85546875" bestFit="1" customWidth="1"/>
  </cols>
  <sheetData>
    <row r="1" spans="1:2" ht="18.75" x14ac:dyDescent="0.25">
      <c r="A1" s="25" t="s">
        <v>78</v>
      </c>
      <c r="B1" s="26" t="s">
        <v>79</v>
      </c>
    </row>
    <row r="2" spans="1:2" x14ac:dyDescent="0.25">
      <c r="B2" s="27" t="s">
        <v>80</v>
      </c>
    </row>
    <row r="3" spans="1:2" ht="15.75" x14ac:dyDescent="0.25">
      <c r="A3" s="28" t="s">
        <v>81</v>
      </c>
    </row>
    <row r="5" spans="1:2" x14ac:dyDescent="0.25">
      <c r="A5" s="29" t="s">
        <v>77</v>
      </c>
      <c r="B5" s="30" t="s">
        <v>77</v>
      </c>
    </row>
    <row r="6" spans="1:2" x14ac:dyDescent="0.25">
      <c r="A6" s="29" t="s">
        <v>76</v>
      </c>
      <c r="B6" s="30" t="s">
        <v>76</v>
      </c>
    </row>
    <row r="7" spans="1:2" x14ac:dyDescent="0.25">
      <c r="A7" s="29" t="s">
        <v>82</v>
      </c>
      <c r="B7" s="31">
        <f ca="1">TODAY()</f>
        <v>45646</v>
      </c>
    </row>
    <row r="9" spans="1:2" x14ac:dyDescent="0.25">
      <c r="A9" s="32" t="s">
        <v>83</v>
      </c>
      <c r="B9" s="33"/>
    </row>
    <row r="10" spans="1:2" x14ac:dyDescent="0.25">
      <c r="A10" s="34" t="s">
        <v>7</v>
      </c>
      <c r="B10" s="35" t="s">
        <v>84</v>
      </c>
    </row>
    <row r="11" spans="1:2" x14ac:dyDescent="0.25">
      <c r="A11" s="36">
        <v>45223</v>
      </c>
      <c r="B11" s="37" t="s">
        <v>85</v>
      </c>
    </row>
    <row r="12" spans="1:2" x14ac:dyDescent="0.25">
      <c r="A12" s="36">
        <v>45236</v>
      </c>
      <c r="B12" s="37" t="s">
        <v>86</v>
      </c>
    </row>
    <row r="13" spans="1:2" x14ac:dyDescent="0.25">
      <c r="A13" s="36">
        <v>45496</v>
      </c>
      <c r="B13" s="37" t="s">
        <v>87</v>
      </c>
    </row>
    <row r="14" spans="1:2" x14ac:dyDescent="0.25">
      <c r="A14" s="36">
        <v>45645</v>
      </c>
      <c r="B14" s="37" t="s">
        <v>89</v>
      </c>
    </row>
  </sheetData>
  <hyperlinks>
    <hyperlink ref="B2" r:id="rId1" xr:uid="{FCE039CB-4339-43F3-A8B4-8376884DDE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Data - Time</vt:lpstr>
      <vt:lpstr>Data - Users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Sofia</dc:creator>
  <cp:lastModifiedBy>Kelly Sofia</cp:lastModifiedBy>
  <dcterms:created xsi:type="dcterms:W3CDTF">2024-12-20T04:59:28Z</dcterms:created>
  <dcterms:modified xsi:type="dcterms:W3CDTF">2024-12-20T04:59:28Z</dcterms:modified>
</cp:coreProperties>
</file>